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K:\Transparency\Pension Transparency Star\"/>
    </mc:Choice>
  </mc:AlternateContent>
  <xr:revisionPtr revIDLastSave="0" documentId="8_{5A638DCE-C490-4FA0-A844-20E1BFF30F7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ity of Anna" sheetId="1" r:id="rId1"/>
    <sheet name="Sheet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E29" i="2" l="1"/>
  <c r="E27" i="2"/>
  <c r="E25" i="2"/>
  <c r="E23" i="2"/>
  <c r="N33" i="2"/>
  <c r="N31" i="2"/>
  <c r="N29" i="2"/>
  <c r="N27" i="2"/>
  <c r="N25" i="2"/>
  <c r="N23" i="2"/>
  <c r="E34" i="2" l="1"/>
  <c r="G23" i="2" s="1"/>
  <c r="N37" i="2"/>
  <c r="P23" i="2" s="1"/>
  <c r="G25" i="2" l="1"/>
  <c r="G27" i="2"/>
  <c r="G29" i="2"/>
  <c r="P33" i="2"/>
  <c r="P25" i="2"/>
  <c r="P27" i="2"/>
  <c r="P31" i="2"/>
  <c r="P29" i="2"/>
  <c r="B7" i="1" l="1"/>
  <c r="M7" i="1" s="1"/>
  <c r="M5" i="1"/>
  <c r="M4" i="1"/>
  <c r="M3" i="1"/>
  <c r="B9" i="1" l="1"/>
  <c r="B8" i="1"/>
</calcChain>
</file>

<file path=xl/sharedStrings.xml><?xml version="1.0" encoding="utf-8"?>
<sst xmlns="http://schemas.openxmlformats.org/spreadsheetml/2006/main" count="28" uniqueCount="19">
  <si>
    <t>Additions</t>
  </si>
  <si>
    <t>Deductions</t>
  </si>
  <si>
    <t>Year</t>
  </si>
  <si>
    <t>Fiduciary Net Position (Jan 1)</t>
  </si>
  <si>
    <t>Net Investment Income Credited to Municipality</t>
  </si>
  <si>
    <t>Other Net Investment Income</t>
  </si>
  <si>
    <t>Employer Contributions</t>
  </si>
  <si>
    <t>Plan Member Contributions</t>
  </si>
  <si>
    <t>Service Retirement Benefits</t>
  </si>
  <si>
    <t>Disability Retirement Benefits</t>
  </si>
  <si>
    <t>Partial Lump Sum Distributions</t>
  </si>
  <si>
    <t>Refunds of Contributions</t>
  </si>
  <si>
    <t>Administrative Expenses</t>
  </si>
  <si>
    <t>Other Activity</t>
  </si>
  <si>
    <t>Fiduciary Net Position (Dec 31)</t>
  </si>
  <si>
    <t>Investment Income</t>
  </si>
  <si>
    <t>Total Actuarial Liabilities (Both Valuations)</t>
  </si>
  <si>
    <t>Actuarial Assets per Funding Valuation:</t>
  </si>
  <si>
    <t>Total Fiduciary Net Position per GASB 68: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</si>
</sst>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left"/>
    </xf>
    <xf numFmtId="164" fontId="0" fillId="2" borderId="0" xfId="1" applyNumberFormat="1" applyFont="1" applyFill="1"/>
    <xf numFmtId="0" fontId="3" fillId="2" borderId="0" xfId="0" applyFont="1" applyFill="1"/>
    <xf numFmtId="0" fontId="4" fillId="2" borderId="0" xfId="0" applyFont="1" applyFill="1"/>
    <xf numFmtId="41" fontId="3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42" fontId="6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42" fontId="8" fillId="2" borderId="0" xfId="0" applyNumberFormat="1" applyFont="1" applyFill="1"/>
    <xf numFmtId="10" fontId="3" fillId="2" borderId="0" xfId="0" applyNumberFormat="1" applyFont="1" applyFill="1"/>
    <xf numFmtId="41" fontId="0" fillId="2" borderId="0" xfId="0" applyNumberFormat="1" applyFill="1"/>
    <xf numFmtId="41" fontId="0" fillId="2" borderId="0" xfId="1" applyNumberFormat="1" applyFont="1" applyFill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Additions: $26,453,590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D-4A09-A18C-573A3D880B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D-4A09-A18C-573A3D880B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9D-4A09-A18C-573A3D880B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9D-4A09-A18C-573A3D880B52}"/>
              </c:ext>
            </c:extLst>
          </c:dPt>
          <c:cat>
            <c:strRef>
              <c:f>(Sheet1!$A$23,Sheet1!$A$25,Sheet1!$A$27,Sheet1!$A$29)</c:f>
              <c:strCache>
                <c:ptCount val="4"/>
                <c:pt idx="0">
                  <c:v>Employer Contributions</c:v>
                </c:pt>
                <c:pt idx="1">
                  <c:v>Plan Member Contributions</c:v>
                </c:pt>
                <c:pt idx="2">
                  <c:v>Investment Income</c:v>
                </c:pt>
                <c:pt idx="3">
                  <c:v>Other Net Investment Income</c:v>
                </c:pt>
              </c:strCache>
            </c:strRef>
          </c:cat>
          <c:val>
            <c:numRef>
              <c:f>(Sheet1!$E$23,Sheet1!$E$25,Sheet1!$E$27,Sheet1!$E$29)</c:f>
              <c:numCache>
                <c:formatCode>_(* #,##0_);_(* \(#,##0\);_(* "-"_);_(@_)</c:formatCode>
                <c:ptCount val="4"/>
                <c:pt idx="0">
                  <c:v>442230</c:v>
                </c:pt>
                <c:pt idx="1">
                  <c:v>217388</c:v>
                </c:pt>
                <c:pt idx="2">
                  <c:v>255198</c:v>
                </c:pt>
                <c:pt idx="3">
                  <c:v>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9D-4A09-A18C-573A3D88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AC9D-4A09-A18C-573A3D880B5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AC9D-4A09-A18C-573A3D880B5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AC9D-4A09-A18C-573A3D880B5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AC9D-4A09-A18C-573A3D880B5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(Sheet1!$A$23,Sheet1!$A$25,Sheet1!$A$27,Sheet1!$A$29)</c15:sqref>
                        </c15:formulaRef>
                      </c:ext>
                    </c:extLst>
                    <c:strCache>
                      <c:ptCount val="4"/>
                      <c:pt idx="0">
                        <c:v>Employer Contributions</c:v>
                      </c:pt>
                      <c:pt idx="1">
                        <c:v>Plan Member Contributions</c:v>
                      </c:pt>
                      <c:pt idx="2">
                        <c:v>Investment Income</c:v>
                      </c:pt>
                      <c:pt idx="3">
                        <c:v>Other Net Investment Income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(Sheet1!$B$23,Sheet1!$B$25,Sheet1!$B$27,Sheet1!$B$29)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AC9D-4A09-A18C-573A3D880B52}"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AC9D-4A09-A18C-573A3D880B5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AC9D-4A09-A18C-573A3D880B5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AC9D-4A09-A18C-573A3D880B5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AC9D-4A09-A18C-573A3D880B52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(Sheet1!$A$23,Sheet1!$A$25,Sheet1!$A$27,Sheet1!$A$29)</c15:sqref>
                        </c15:formulaRef>
                      </c:ext>
                    </c:extLst>
                    <c:strCache>
                      <c:ptCount val="4"/>
                      <c:pt idx="0">
                        <c:v>Employer Contributions</c:v>
                      </c:pt>
                      <c:pt idx="1">
                        <c:v>Plan Member Contributions</c:v>
                      </c:pt>
                      <c:pt idx="2">
                        <c:v>Investment Income</c:v>
                      </c:pt>
                      <c:pt idx="3">
                        <c:v>Other Net Investment Income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(Sheet1!$C$23,Sheet1!$C$25,Sheet1!$C$27,Sheet1!$C$29)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C9D-4A09-A18C-573A3D880B52}"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AC9D-4A09-A18C-573A3D880B5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AC9D-4A09-A18C-573A3D880B5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AC9D-4A09-A18C-573A3D880B5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AC9D-4A09-A18C-573A3D880B52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(Sheet1!$A$23,Sheet1!$A$25,Sheet1!$A$27,Sheet1!$A$29)</c15:sqref>
                        </c15:formulaRef>
                      </c:ext>
                    </c:extLst>
                    <c:strCache>
                      <c:ptCount val="4"/>
                      <c:pt idx="0">
                        <c:v>Employer Contributions</c:v>
                      </c:pt>
                      <c:pt idx="1">
                        <c:v>Plan Member Contributions</c:v>
                      </c:pt>
                      <c:pt idx="2">
                        <c:v>Investment Income</c:v>
                      </c:pt>
                      <c:pt idx="3">
                        <c:v>Other Net Investment Income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(Sheet1!$D$23,Sheet1!$D$25,Sheet1!$D$27,Sheet1!$D$29)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AC9D-4A09-A18C-573A3D880B52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Total Deductions: $6,433,109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AD-4626-A79D-A5C8C78DE9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AD-4626-A79D-A5C8C78DE9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AD-4626-A79D-A5C8C78DE9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CAD-4626-A79D-A5C8C78DE9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CAD-4626-A79D-A5C8C78DE96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AD-4626-A79D-A5C8C78DE965}"/>
              </c:ext>
            </c:extLst>
          </c:dPt>
          <c:cat>
            <c:strRef>
              <c:f>(Sheet1!$K$23,Sheet1!$K$25,Sheet1!$K$27,Sheet1!$K$29,Sheet1!$K$31,Sheet1!$K$33)</c:f>
              <c:strCache>
                <c:ptCount val="6"/>
                <c:pt idx="0">
                  <c:v>Service Retirement Benefits</c:v>
                </c:pt>
                <c:pt idx="1">
                  <c:v>Disability Retirement Benefits</c:v>
                </c:pt>
                <c:pt idx="2">
                  <c:v>Partial Lump Sum Distributions</c:v>
                </c:pt>
                <c:pt idx="3">
                  <c:v>Refunds of Contributions</c:v>
                </c:pt>
                <c:pt idx="4">
                  <c:v>Administrative Expenses</c:v>
                </c:pt>
                <c:pt idx="5">
                  <c:v>Other Activity</c:v>
                </c:pt>
              </c:strCache>
            </c:strRef>
          </c:cat>
          <c:val>
            <c:numRef>
              <c:f>(Sheet1!$N$23,Sheet1!$N$25,Sheet1!$N$27,Sheet1!$N$29,Sheet1!$N$31,Sheet1!$N$33)</c:f>
              <c:numCache>
                <c:formatCode>_(* #,##0_);_(* \(#,##0\);_(* "-"_);_(@_)</c:formatCode>
                <c:ptCount val="6"/>
                <c:pt idx="0">
                  <c:v>81639</c:v>
                </c:pt>
                <c:pt idx="1">
                  <c:v>0</c:v>
                </c:pt>
                <c:pt idx="2">
                  <c:v>0</c:v>
                </c:pt>
                <c:pt idx="3">
                  <c:v>19755</c:v>
                </c:pt>
                <c:pt idx="4">
                  <c:v>2902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AD-4626-A79D-A5C8C78D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</xdr:colOff>
      <xdr:row>4</xdr:row>
      <xdr:rowOff>347661</xdr:rowOff>
    </xdr:from>
    <xdr:to>
      <xdr:col>8</xdr:col>
      <xdr:colOff>57150</xdr:colOff>
      <xdr:row>21</xdr:row>
      <xdr:rowOff>285749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528636</xdr:colOff>
      <xdr:row>4</xdr:row>
      <xdr:rowOff>395287</xdr:rowOff>
    </xdr:from>
    <xdr:to>
      <xdr:col>17</xdr:col>
      <xdr:colOff>257174</xdr:colOff>
      <xdr:row>21</xdr:row>
      <xdr:rowOff>266700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workbookViewId="0">
      <selection activeCell="M13" sqref="M13"/>
    </sheetView>
  </sheetViews>
  <sheetFormatPr defaultRowHeight="15" x14ac:dyDescent="0.25"/>
  <cols>
    <col min="1" max="1" width="6" style="2" bestFit="1" customWidth="1"/>
    <col min="2" max="2" width="14.5703125" style="2" bestFit="1" customWidth="1"/>
    <col min="3" max="3" width="13.28515625" style="2" bestFit="1" customWidth="1"/>
    <col min="4" max="4" width="11.140625" style="2" bestFit="1" customWidth="1"/>
    <col min="5" max="5" width="14.85546875" style="2" customWidth="1"/>
    <col min="6" max="6" width="13.28515625" style="2" bestFit="1" customWidth="1"/>
    <col min="7" max="7" width="11.5703125" style="2" bestFit="1" customWidth="1"/>
    <col min="8" max="8" width="11.140625" style="2" bestFit="1" customWidth="1"/>
    <col min="9" max="9" width="12.42578125" style="2" bestFit="1" customWidth="1"/>
    <col min="10" max="10" width="13.28515625" style="2" bestFit="1" customWidth="1"/>
    <col min="11" max="11" width="14.28515625" style="2" bestFit="1" customWidth="1"/>
    <col min="12" max="12" width="8" style="2" bestFit="1" customWidth="1"/>
    <col min="13" max="13" width="16" style="2" bestFit="1" customWidth="1"/>
    <col min="14" max="14" width="11.28515625" style="2" bestFit="1" customWidth="1"/>
    <col min="15" max="16384" width="9.140625" style="2"/>
  </cols>
  <sheetData>
    <row r="1" spans="1:14" s="1" customFormat="1" ht="15.75" thickBot="1" x14ac:dyDescent="0.3">
      <c r="C1" s="24" t="s">
        <v>0</v>
      </c>
      <c r="D1" s="25"/>
      <c r="E1" s="25"/>
      <c r="F1" s="26"/>
      <c r="G1" s="24" t="s">
        <v>1</v>
      </c>
      <c r="H1" s="25"/>
      <c r="I1" s="25"/>
      <c r="J1" s="25"/>
      <c r="K1" s="25"/>
      <c r="L1" s="26"/>
    </row>
    <row r="2" spans="1:14" s="8" customFormat="1" ht="75.75" thickBot="1" x14ac:dyDescent="0.3">
      <c r="A2" s="3" t="s">
        <v>2</v>
      </c>
      <c r="B2" s="4" t="s">
        <v>3</v>
      </c>
      <c r="C2" s="3" t="s">
        <v>4</v>
      </c>
      <c r="D2" s="5" t="s">
        <v>5</v>
      </c>
      <c r="E2" s="5" t="s">
        <v>6</v>
      </c>
      <c r="F2" s="6" t="s">
        <v>7</v>
      </c>
      <c r="G2" s="3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6" t="s">
        <v>13</v>
      </c>
      <c r="M2" s="7" t="s">
        <v>14</v>
      </c>
    </row>
    <row r="3" spans="1:14" hidden="1" x14ac:dyDescent="0.25">
      <c r="A3" s="9">
        <v>2011</v>
      </c>
      <c r="B3" s="10">
        <v>111545594</v>
      </c>
      <c r="C3" s="10">
        <v>2641061</v>
      </c>
      <c r="D3" s="10"/>
      <c r="E3" s="10">
        <v>6149567</v>
      </c>
      <c r="F3" s="10">
        <v>3324320</v>
      </c>
      <c r="G3" s="10">
        <v>2151220</v>
      </c>
      <c r="H3" s="10">
        <v>29630</v>
      </c>
      <c r="I3" s="10">
        <v>694157</v>
      </c>
      <c r="J3" s="10">
        <v>324166</v>
      </c>
      <c r="K3" s="10"/>
      <c r="L3" s="10">
        <v>3555</v>
      </c>
      <c r="M3" s="10">
        <f t="shared" ref="M3:M7" si="0">B3+(SUM(C3:F3))-(SUM(G3:L3))</f>
        <v>120457814</v>
      </c>
      <c r="N3" s="8"/>
    </row>
    <row r="4" spans="1:14" hidden="1" x14ac:dyDescent="0.25">
      <c r="A4" s="23">
        <v>2012</v>
      </c>
      <c r="B4" s="22">
        <v>120457816</v>
      </c>
      <c r="C4" s="22">
        <v>11985079</v>
      </c>
      <c r="D4" s="22"/>
      <c r="E4" s="22">
        <v>6527181</v>
      </c>
      <c r="F4" s="22">
        <v>3322458</v>
      </c>
      <c r="G4" s="22">
        <v>2405020</v>
      </c>
      <c r="H4" s="22">
        <v>33475</v>
      </c>
      <c r="I4" s="22">
        <v>578797</v>
      </c>
      <c r="J4" s="22">
        <v>390430</v>
      </c>
      <c r="K4" s="22"/>
      <c r="L4" s="22">
        <v>5659</v>
      </c>
      <c r="M4" s="22">
        <f t="shared" si="0"/>
        <v>138879153</v>
      </c>
      <c r="N4" s="8"/>
    </row>
    <row r="5" spans="1:14" hidden="1" x14ac:dyDescent="0.25">
      <c r="A5" s="23">
        <v>2013</v>
      </c>
      <c r="B5" s="22">
        <v>138879154</v>
      </c>
      <c r="C5" s="22">
        <v>13477571</v>
      </c>
      <c r="D5" s="22"/>
      <c r="E5" s="22">
        <v>7414424</v>
      </c>
      <c r="F5" s="22">
        <v>3560515</v>
      </c>
      <c r="G5" s="22">
        <v>3023937</v>
      </c>
      <c r="H5" s="22">
        <v>43832</v>
      </c>
      <c r="I5" s="22">
        <v>2165486</v>
      </c>
      <c r="J5" s="22">
        <v>365290</v>
      </c>
      <c r="K5" s="22"/>
      <c r="L5" s="22">
        <v>-87</v>
      </c>
      <c r="M5" s="22">
        <f t="shared" si="0"/>
        <v>157733206</v>
      </c>
      <c r="N5" s="8"/>
    </row>
    <row r="6" spans="1:14" x14ac:dyDescent="0.25">
      <c r="A6" s="23">
        <v>2015</v>
      </c>
      <c r="B6" s="22">
        <v>3328967</v>
      </c>
      <c r="C6" s="22">
        <v>1974</v>
      </c>
      <c r="D6" s="22">
        <v>2941</v>
      </c>
      <c r="E6" s="22">
        <v>386733</v>
      </c>
      <c r="F6" s="22">
        <v>194478</v>
      </c>
      <c r="G6" s="22">
        <v>73172</v>
      </c>
      <c r="H6" s="22">
        <v>0</v>
      </c>
      <c r="I6" s="22">
        <v>0</v>
      </c>
      <c r="J6" s="22">
        <v>36465</v>
      </c>
      <c r="K6" s="22">
        <v>2992</v>
      </c>
      <c r="L6" s="22">
        <v>148.4</v>
      </c>
      <c r="M6" s="22">
        <v>3802318</v>
      </c>
      <c r="N6" s="8"/>
    </row>
    <row r="7" spans="1:14" x14ac:dyDescent="0.25">
      <c r="A7" s="23">
        <v>2016</v>
      </c>
      <c r="B7" s="21">
        <f>+M6</f>
        <v>3802318</v>
      </c>
      <c r="C7" s="21">
        <v>255198</v>
      </c>
      <c r="D7" s="21">
        <v>2337</v>
      </c>
      <c r="E7" s="21">
        <v>442230</v>
      </c>
      <c r="F7" s="21">
        <v>217388</v>
      </c>
      <c r="G7" s="21">
        <v>81639</v>
      </c>
      <c r="H7" s="21">
        <v>0</v>
      </c>
      <c r="I7" s="21">
        <v>0</v>
      </c>
      <c r="J7" s="21">
        <v>19755</v>
      </c>
      <c r="K7" s="21">
        <v>2902</v>
      </c>
      <c r="L7" s="21">
        <v>156</v>
      </c>
      <c r="M7" s="22">
        <f t="shared" si="0"/>
        <v>4615019</v>
      </c>
      <c r="N7" s="8"/>
    </row>
    <row r="8" spans="1:14" x14ac:dyDescent="0.25">
      <c r="A8" s="23">
        <v>2017</v>
      </c>
      <c r="B8" s="21">
        <f>+M7</f>
        <v>4615019</v>
      </c>
      <c r="C8" s="21">
        <v>600572</v>
      </c>
      <c r="D8" s="21">
        <v>40558</v>
      </c>
      <c r="E8" s="21">
        <v>516064</v>
      </c>
      <c r="F8" s="21">
        <v>249306</v>
      </c>
      <c r="G8" s="21">
        <v>89056</v>
      </c>
      <c r="H8" s="21">
        <v>6200</v>
      </c>
      <c r="I8" s="21">
        <v>8508</v>
      </c>
      <c r="J8" s="21">
        <v>59562</v>
      </c>
      <c r="K8" s="21">
        <v>3315</v>
      </c>
      <c r="L8" s="21">
        <v>168</v>
      </c>
      <c r="M8" s="22">
        <v>5854709</v>
      </c>
    </row>
    <row r="9" spans="1:14" x14ac:dyDescent="0.25">
      <c r="A9" s="23">
        <v>2018</v>
      </c>
      <c r="B9" s="21">
        <f>+M8</f>
        <v>5854709</v>
      </c>
      <c r="C9" s="21">
        <v>-178645</v>
      </c>
      <c r="D9" s="21">
        <v>2694</v>
      </c>
      <c r="E9" s="21">
        <v>618080</v>
      </c>
      <c r="F9" s="21">
        <v>298589</v>
      </c>
      <c r="G9" s="21">
        <v>110962</v>
      </c>
      <c r="H9" s="21">
        <v>8267</v>
      </c>
      <c r="I9" s="21">
        <v>52289</v>
      </c>
      <c r="J9" s="21">
        <v>33139</v>
      </c>
      <c r="K9" s="21">
        <v>3389</v>
      </c>
      <c r="L9" s="21">
        <v>177</v>
      </c>
      <c r="M9" s="21">
        <v>6387205</v>
      </c>
    </row>
    <row r="10" spans="1:14" x14ac:dyDescent="0.25">
      <c r="A10" s="23">
        <v>2019</v>
      </c>
      <c r="B10" s="21">
        <f>+M9</f>
        <v>6387205</v>
      </c>
      <c r="C10" s="21">
        <v>977582</v>
      </c>
      <c r="D10" s="21">
        <v>14115</v>
      </c>
      <c r="E10" s="21">
        <v>747631</v>
      </c>
      <c r="F10" s="21">
        <v>356743</v>
      </c>
      <c r="G10" s="21">
        <v>142892</v>
      </c>
      <c r="H10" s="21">
        <v>8389</v>
      </c>
      <c r="I10" s="21">
        <v>0</v>
      </c>
      <c r="J10" s="21">
        <v>34680</v>
      </c>
      <c r="K10" s="21">
        <v>5580</v>
      </c>
      <c r="L10" s="21">
        <v>168</v>
      </c>
      <c r="M10" s="22">
        <v>8291568</v>
      </c>
    </row>
    <row r="11" spans="1:14" x14ac:dyDescent="0.25">
      <c r="A11" s="23">
        <v>2020</v>
      </c>
      <c r="B11" s="10">
        <v>8291568</v>
      </c>
      <c r="C11" s="10">
        <v>631955</v>
      </c>
      <c r="D11" s="10"/>
      <c r="E11" s="10">
        <v>927155</v>
      </c>
      <c r="F11" s="10">
        <v>460616</v>
      </c>
      <c r="G11" s="10">
        <v>374666</v>
      </c>
      <c r="H11" s="10"/>
      <c r="I11" s="10"/>
      <c r="J11" s="10"/>
      <c r="K11" s="10">
        <v>4073</v>
      </c>
      <c r="L11" s="10">
        <v>158</v>
      </c>
      <c r="M11" s="10">
        <v>9932397</v>
      </c>
    </row>
    <row r="12" spans="1:14" x14ac:dyDescent="0.25">
      <c r="A12" s="23">
        <v>2021</v>
      </c>
      <c r="B12" s="10">
        <v>9932397</v>
      </c>
      <c r="C12" s="10">
        <v>1300777</v>
      </c>
      <c r="D12" s="10"/>
      <c r="E12" s="10">
        <v>1240283</v>
      </c>
      <c r="F12" s="10">
        <v>616181</v>
      </c>
      <c r="G12" s="10">
        <v>305245</v>
      </c>
      <c r="H12" s="10"/>
      <c r="I12" s="10"/>
      <c r="J12" s="10"/>
      <c r="K12" s="10">
        <v>5991</v>
      </c>
      <c r="L12" s="10">
        <v>-41</v>
      </c>
      <c r="M12" s="10">
        <v>12778443</v>
      </c>
    </row>
    <row r="13" spans="1:14" x14ac:dyDescent="0.25">
      <c r="C13" s="21"/>
    </row>
    <row r="19" ht="15" customHeight="1" x14ac:dyDescent="0.25"/>
    <row r="20" ht="15.75" customHeight="1" x14ac:dyDescent="0.25"/>
  </sheetData>
  <mergeCells count="2">
    <mergeCell ref="C1:F1"/>
    <mergeCell ref="G1:L1"/>
  </mergeCells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workbookViewId="0">
      <selection activeCell="G5" sqref="G5"/>
    </sheetView>
  </sheetViews>
  <sheetFormatPr defaultRowHeight="14.25" x14ac:dyDescent="0.2"/>
  <cols>
    <col min="1" max="1" width="25.5703125" style="11" customWidth="1"/>
    <col min="2" max="2" width="9.140625" style="11"/>
    <col min="3" max="3" width="3.28515625" style="11" customWidth="1"/>
    <col min="4" max="4" width="9.140625" style="11"/>
    <col min="5" max="5" width="12.7109375" style="11" bestFit="1" customWidth="1"/>
    <col min="6" max="6" width="3.28515625" style="11" customWidth="1"/>
    <col min="7" max="7" width="20.42578125" style="11" bestFit="1" customWidth="1"/>
    <col min="8" max="8" width="0.7109375" style="11" customWidth="1"/>
    <col min="9" max="11" width="9.140625" style="11"/>
    <col min="12" max="12" width="22.5703125" style="11" bestFit="1" customWidth="1"/>
    <col min="13" max="13" width="9.140625" style="11"/>
    <col min="14" max="14" width="11.5703125" style="11" bestFit="1" customWidth="1"/>
    <col min="15" max="15" width="1.5703125" style="11" customWidth="1"/>
    <col min="16" max="16" width="20.42578125" style="11" bestFit="1" customWidth="1"/>
    <col min="17" max="17" width="4.5703125" style="11" customWidth="1"/>
    <col min="18" max="16384" width="9.140625" style="11"/>
  </cols>
  <sheetData>
    <row r="1" spans="1:16" ht="20.25" x14ac:dyDescent="0.3">
      <c r="C1" s="17" t="s">
        <v>16</v>
      </c>
      <c r="D1" s="18"/>
      <c r="E1" s="18"/>
      <c r="F1" s="18"/>
      <c r="G1" s="18"/>
      <c r="H1" s="18"/>
      <c r="I1" s="18"/>
      <c r="J1" s="18"/>
      <c r="K1" s="18"/>
      <c r="L1" s="19">
        <v>227583297</v>
      </c>
      <c r="M1" s="18"/>
      <c r="N1" s="18"/>
    </row>
    <row r="4" spans="1:16" s="15" customFormat="1" ht="18" x14ac:dyDescent="0.25">
      <c r="A4" s="14" t="s">
        <v>17</v>
      </c>
      <c r="G4" s="16">
        <v>207519510</v>
      </c>
      <c r="J4" s="14" t="s">
        <v>18</v>
      </c>
      <c r="P4" s="16">
        <v>203488097</v>
      </c>
    </row>
    <row r="5" spans="1:16" s="15" customFormat="1" ht="32.25" customHeight="1" x14ac:dyDescent="0.25">
      <c r="A5" s="14"/>
      <c r="G5" s="16"/>
      <c r="J5" s="14"/>
      <c r="P5" s="16"/>
    </row>
    <row r="22" spans="1:16" ht="31.5" customHeight="1" x14ac:dyDescent="0.2"/>
    <row r="23" spans="1:16" ht="17.25" customHeight="1" x14ac:dyDescent="0.25">
      <c r="A23" s="12" t="s">
        <v>6</v>
      </c>
      <c r="E23" s="13">
        <f>+'City of Anna'!E7</f>
        <v>442230</v>
      </c>
      <c r="G23" s="20">
        <f>+E23/$E$34</f>
        <v>0.48217691050457229</v>
      </c>
      <c r="K23" s="12" t="s">
        <v>8</v>
      </c>
      <c r="L23" s="12"/>
      <c r="N23" s="13">
        <f>+'City of Anna'!G7</f>
        <v>81639</v>
      </c>
      <c r="P23" s="20">
        <f>+N23/$N$37</f>
        <v>0.78159345919656875</v>
      </c>
    </row>
    <row r="24" spans="1:16" ht="5.0999999999999996" customHeight="1" x14ac:dyDescent="0.25">
      <c r="A24" s="12"/>
      <c r="E24" s="13"/>
      <c r="G24" s="20"/>
      <c r="K24" s="12"/>
      <c r="L24" s="12"/>
      <c r="N24" s="13"/>
      <c r="P24" s="20"/>
    </row>
    <row r="25" spans="1:16" ht="15" x14ac:dyDescent="0.25">
      <c r="A25" s="12" t="s">
        <v>7</v>
      </c>
      <c r="E25" s="13">
        <f>+'City of Anna'!F7</f>
        <v>217388</v>
      </c>
      <c r="G25" s="20">
        <f>+E25/$E$34</f>
        <v>0.23702479302798987</v>
      </c>
      <c r="K25" s="12" t="s">
        <v>9</v>
      </c>
      <c r="L25" s="12"/>
      <c r="N25" s="13">
        <f>+'City of Anna'!H7</f>
        <v>0</v>
      </c>
      <c r="P25" s="20">
        <f t="shared" ref="P25:P33" si="0">+N25/$N$37</f>
        <v>0</v>
      </c>
    </row>
    <row r="26" spans="1:16" ht="5.0999999999999996" customHeight="1" x14ac:dyDescent="0.25">
      <c r="A26" s="12"/>
      <c r="E26" s="13"/>
      <c r="G26" s="20"/>
      <c r="K26" s="12"/>
      <c r="L26" s="12"/>
      <c r="N26" s="13"/>
      <c r="P26" s="20"/>
    </row>
    <row r="27" spans="1:16" ht="15" x14ac:dyDescent="0.25">
      <c r="A27" s="12" t="s">
        <v>15</v>
      </c>
      <c r="E27" s="13">
        <f>+'City of Anna'!C7</f>
        <v>255198</v>
      </c>
      <c r="G27" s="20">
        <f>+E27/$E$34</f>
        <v>0.27825019380626786</v>
      </c>
      <c r="K27" s="12" t="s">
        <v>10</v>
      </c>
      <c r="L27" s="12"/>
      <c r="N27" s="13">
        <f>+'City of Anna'!I7</f>
        <v>0</v>
      </c>
      <c r="P27" s="20">
        <f t="shared" si="0"/>
        <v>0</v>
      </c>
    </row>
    <row r="28" spans="1:16" ht="5.0999999999999996" customHeight="1" x14ac:dyDescent="0.25">
      <c r="A28" s="12"/>
      <c r="E28" s="13"/>
      <c r="G28" s="20"/>
      <c r="K28" s="12"/>
      <c r="L28" s="12"/>
      <c r="N28" s="13"/>
      <c r="P28" s="20"/>
    </row>
    <row r="29" spans="1:16" ht="15" x14ac:dyDescent="0.25">
      <c r="A29" s="12" t="s">
        <v>5</v>
      </c>
      <c r="E29" s="13">
        <f>+'City of Anna'!D7</f>
        <v>2337</v>
      </c>
      <c r="G29" s="20">
        <f>+E29/$E$34</f>
        <v>2.5481026611699465E-3</v>
      </c>
      <c r="K29" s="12" t="s">
        <v>11</v>
      </c>
      <c r="L29" s="12"/>
      <c r="N29" s="13">
        <f>+'City of Anna'!J7</f>
        <v>19755</v>
      </c>
      <c r="P29" s="20">
        <f t="shared" si="0"/>
        <v>0.18912993528127753</v>
      </c>
    </row>
    <row r="30" spans="1:16" ht="5.0999999999999996" customHeight="1" x14ac:dyDescent="0.25">
      <c r="A30" s="12"/>
      <c r="E30" s="13"/>
      <c r="G30" s="20"/>
      <c r="K30" s="12"/>
      <c r="L30" s="12"/>
      <c r="N30" s="13"/>
      <c r="P30" s="20"/>
    </row>
    <row r="31" spans="1:16" ht="15" x14ac:dyDescent="0.25">
      <c r="E31" s="13"/>
      <c r="K31" s="12" t="s">
        <v>12</v>
      </c>
      <c r="L31" s="12"/>
      <c r="N31" s="13">
        <f>+'City of Anna'!K7</f>
        <v>2902</v>
      </c>
      <c r="P31" s="20">
        <f t="shared" si="0"/>
        <v>2.7783096541952285E-2</v>
      </c>
    </row>
    <row r="32" spans="1:16" ht="5.0999999999999996" customHeight="1" x14ac:dyDescent="0.25">
      <c r="E32" s="13"/>
      <c r="K32" s="12"/>
      <c r="L32" s="12"/>
      <c r="N32" s="13"/>
      <c r="P32" s="20"/>
    </row>
    <row r="33" spans="5:16" ht="15" x14ac:dyDescent="0.25">
      <c r="K33" s="12" t="s">
        <v>13</v>
      </c>
      <c r="L33" s="12"/>
      <c r="N33" s="13">
        <f>+'City of Anna'!L7</f>
        <v>156</v>
      </c>
      <c r="P33" s="20">
        <f t="shared" si="0"/>
        <v>1.4935089802014323E-3</v>
      </c>
    </row>
    <row r="34" spans="5:16" hidden="1" x14ac:dyDescent="0.2">
      <c r="E34" s="13">
        <f>SUM(E23:E33)</f>
        <v>917153</v>
      </c>
    </row>
    <row r="35" spans="5:16" hidden="1" x14ac:dyDescent="0.2"/>
    <row r="36" spans="5:16" ht="15" hidden="1" customHeight="1" x14ac:dyDescent="0.2"/>
    <row r="37" spans="5:16" hidden="1" x14ac:dyDescent="0.2">
      <c r="N37" s="13">
        <f>SUM(N23:N36)</f>
        <v>104452</v>
      </c>
    </row>
    <row r="38" spans="5:16" hidden="1" x14ac:dyDescent="0.2"/>
    <row r="39" spans="5:16" hidden="1" x14ac:dyDescent="0.2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City of Anna</vt:lpstr>
      <vt:lpstr>Sheet1</vt:lpstr>
    </vt:vector>
  </TitlesOfParts>
  <Company>City of McKinney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Xochilt Medina</dc:creator>
  <cp:lastModifiedBy>Alan Guard</cp:lastModifiedBy>
  <cp:lastPrinted>2020-10-01T15:13:00Z</cp:lastPrinted>
  <dcterms:created xsi:type="dcterms:W3CDTF">2017-01-11T17:38:31Z</dcterms:created>
  <dcterms:modified xsi:type="dcterms:W3CDTF">2023-06-22T20:52:49Z</dcterms:modified>
</cp:coreProperties>
</file>